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1.11.1" sheetId="1" r:id="rId1"/>
    <sheet name="1.01." sheetId="2" r:id="rId2"/>
    <sheet name="1.11.3." sheetId="3" r:id="rId3"/>
    <sheet name="1.10." sheetId="4" r:id="rId4"/>
  </sheets>
  <externalReferences>
    <externalReference r:id="rId5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kind_of_control_method">[1]TEHSHEET!$K$2:$K$5</definedName>
    <definedName name="List06_9_DP">'1.11.3.'!$12:$12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G23" i="3"/>
  <c r="AO22"/>
  <c r="N19"/>
  <c r="N18"/>
  <c r="R18" s="1"/>
  <c r="V18" s="1"/>
  <c r="AB18" s="1"/>
  <c r="AC18" s="1"/>
  <c r="AD18" s="1"/>
  <c r="AE18" s="1"/>
  <c r="AF18" s="1"/>
  <c r="AG18" s="1"/>
  <c r="AH18" s="1"/>
  <c r="AI18" s="1"/>
  <c r="AJ18" s="1"/>
  <c r="AK18" s="1"/>
  <c r="N9"/>
  <c r="M9"/>
  <c r="N8"/>
  <c r="M8"/>
  <c r="H13" i="2"/>
  <c r="H12"/>
  <c r="H11"/>
  <c r="H9"/>
  <c r="H8"/>
  <c r="H7"/>
  <c r="F31" i="1"/>
  <c r="E31"/>
  <c r="F28"/>
  <c r="E28"/>
  <c r="F25"/>
  <c r="E25"/>
  <c r="F22"/>
  <c r="E22"/>
  <c r="F17"/>
  <c r="E17"/>
  <c r="F8"/>
  <c r="E8"/>
  <c r="F7"/>
  <c r="E7"/>
  <c r="L21" i="3"/>
  <c r="F12" i="2"/>
  <c r="L19" i="3"/>
  <c r="F8" i="2"/>
  <c r="L20" i="3"/>
  <c r="AN22"/>
  <c r="F10" i="2"/>
  <c r="F11"/>
  <c r="F13"/>
  <c r="F9"/>
</calcChain>
</file>

<file path=xl/sharedStrings.xml><?xml version="1.0" encoding="utf-8"?>
<sst xmlns="http://schemas.openxmlformats.org/spreadsheetml/2006/main" count="177" uniqueCount="103">
  <si>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</si>
  <si>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</si>
  <si>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</si>
  <si>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</si>
  <si>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</si>
  <si>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</si>
  <si>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</si>
  <si>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</si>
  <si>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</si>
  <si>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</si>
  <si>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</si>
  <si>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</si>
  <si>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</si>
  <si>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</si>
  <si>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</si>
  <si>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</si>
  <si>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</si>
  <si>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</si>
  <si>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</si>
  <si>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</si>
  <si>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</si>
  <si>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</si>
  <si>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</si>
  <si>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</si>
  <si>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</si>
  <si>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</si>
  <si>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01.01.2023</t>
  </si>
  <si>
    <t>31.12.2023</t>
  </si>
  <si>
    <t>метод экономически обоснованных расходов (затрат)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</si>
  <si>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</si>
  <si>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</si>
  <si>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</si>
  <si>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</si>
  <si>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</si>
  <si>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</si>
  <si>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</si>
  <si>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</si>
  <si>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</si>
  <si>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</si>
  <si>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</si>
  <si>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</si>
  <si>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</si>
  <si>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</si>
  <si>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</si>
  <si>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</si>
  <si>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</si>
  <si>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</si>
  <si>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</si>
  <si>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9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</si>
  <si>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</si>
  <si>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</si>
  <si>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</si>
  <si>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</si>
  <si>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</si>
  <si>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</si>
  <si>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</si>
  <si>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</si>
  <si>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</si>
  <si>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</si>
  <si>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</si>
  <si>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</si>
  <si>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</si>
  <si>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</si>
  <si>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</si>
  <si>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</si>
  <si>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>NDS</t>
  </si>
  <si>
    <t>woNDS</t>
  </si>
  <si>
    <t>dp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</si>
  <si>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</si>
  <si>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</si>
  <si>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</si>
  <si>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</si>
  <si>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</si>
  <si>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Период действия тарифа</t>
  </si>
  <si>
    <t>Наличие других периодов действия тарифа</t>
  </si>
  <si>
    <t>Ставка тарифа за подключаемую нагрузку водопроводной сети, тыс. руб./куб. м в сутки</t>
  </si>
  <si>
    <t>Ставка тарифа за протяженность водопроводной сети диаметром d, тыс. руб./км</t>
  </si>
  <si>
    <t>Период действия</t>
  </si>
  <si>
    <t>С НДС</t>
  </si>
  <si>
    <t>Без НДС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</si>
  <si>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</si>
  <si>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</si>
  <si>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</si>
  <si>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СГМУП "ГТС"</t>
  </si>
  <si>
    <t>да</t>
  </si>
  <si>
    <t>нет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</si>
  <si>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</si>
  <si>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</si>
  <si>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</si>
  <si>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При размещении информации дополнительно указывается дата подачи заявления об утверждении(изменении) тарифа и его номер.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</si>
  <si>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</si>
  <si>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</si>
  <si>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</si>
  <si>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ПоложениеозакупкахСГМУП"ГТС"</t>
  </si>
  <si>
    <t>https://www.surgutgts.ru/zakupki/the-principles-of-the-procurement-activities-of-the/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</si>
  <si>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</si>
  <si>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</si>
  <si>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Сайт: www.zakupki.gov.ru; www.surgutgts.ru</t>
  </si>
  <si>
    <t>Сведения о планировании закупочных процедур</t>
  </si>
  <si>
    <t>https://www.surgutgts.ru/zakupki/the-procurement-plan/</t>
  </si>
  <si>
    <t>Сведения о результатах проведения закупочных процедур</t>
  </si>
  <si>
    <t>https://www.surgutgts.ru/zakupki/arkhiv-zakupok-2019/</t>
  </si>
  <si>
    <t>Добавить сведения</t>
  </si>
</sst>
</file>

<file path=xl/styles.xml><?xml version="1.0" encoding="utf-8"?>
<styleSheet xmlns="http://schemas.openxmlformats.org/spreadsheetml/2006/main">
  <numFmts count="1">
    <numFmt numFmtId="164" formatCode="#,##0.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9"/>
      <color indexed="23"/>
      <name val="Wingdings 2"/>
      <family val="1"/>
      <charset val="2"/>
    </font>
    <font>
      <sz val="11"/>
      <color theme="0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 tint="-4.9989318521683403E-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</cellStyleXfs>
  <cellXfs count="220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6" borderId="10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6" borderId="1" xfId="6" applyFont="1" applyFill="1" applyBorder="1" applyAlignment="1" applyProtection="1">
      <alignment horizontal="left" vertical="center" indent="3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49" fontId="6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8" applyNumberFormat="1" applyFont="1" applyFill="1" applyBorder="1" applyAlignment="1" applyProtection="1">
      <alignment horizontal="center" vertical="center" wrapText="1"/>
    </xf>
    <xf numFmtId="0" fontId="3" fillId="0" borderId="3" xfId="4" applyNumberFormat="1" applyFont="1" applyFill="1" applyBorder="1" applyAlignment="1" applyProtection="1">
      <alignment horizontal="center" vertical="center" wrapText="1"/>
    </xf>
    <xf numFmtId="49" fontId="18" fillId="2" borderId="0" xfId="5" applyNumberFormat="1" applyFont="1" applyFill="1" applyBorder="1" applyAlignment="1" applyProtection="1">
      <alignment horizontal="center" vertical="center" wrapText="1"/>
    </xf>
    <xf numFmtId="0" fontId="18" fillId="0" borderId="0" xfId="8" applyNumberFormat="1" applyFont="1" applyFill="1" applyBorder="1" applyAlignment="1" applyProtection="1">
      <alignment horizontal="center" vertical="center" wrapText="1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3" xfId="8" applyFont="1" applyFill="1" applyBorder="1" applyAlignment="1" applyProtection="1">
      <alignment horizontal="left" vertical="center" wrapText="1" indent="2"/>
    </xf>
    <xf numFmtId="0" fontId="3" fillId="0" borderId="3" xfId="8" applyFont="1" applyFill="1" applyBorder="1" applyAlignment="1" applyProtection="1">
      <alignment horizontal="left" vertical="center" wrapText="1" indent="3"/>
    </xf>
    <xf numFmtId="0" fontId="3" fillId="0" borderId="3" xfId="8" applyFont="1" applyFill="1" applyBorder="1" applyAlignment="1" applyProtection="1">
      <alignment horizontal="left" vertical="center" wrapText="1" indent="4"/>
    </xf>
    <xf numFmtId="0" fontId="3" fillId="0" borderId="3" xfId="1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0" fontId="3" fillId="0" borderId="11" xfId="8" applyFont="1" applyFill="1" applyBorder="1" applyAlignment="1" applyProtection="1">
      <alignment horizontal="left" vertical="center" wrapText="1" indent="2"/>
    </xf>
    <xf numFmtId="0" fontId="3" fillId="0" borderId="11" xfId="4" applyNumberFormat="1" applyFont="1" applyFill="1" applyBorder="1" applyAlignment="1" applyProtection="1">
      <alignment horizontal="left" vertical="center" wrapText="1"/>
    </xf>
    <xf numFmtId="49" fontId="3" fillId="0" borderId="11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17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49" fontId="21" fillId="0" borderId="0" xfId="1" applyNumberFormat="1" applyFont="1" applyFill="1" applyBorder="1" applyAlignment="1" applyProtection="1">
      <alignment horizontal="center" vertical="center" wrapText="1"/>
    </xf>
    <xf numFmtId="0" fontId="22" fillId="0" borderId="0" xfId="3" applyFont="1" applyFill="1" applyBorder="1" applyAlignment="1" applyProtection="1">
      <alignment horizontal="right" vertical="center" wrapText="1" indent="1"/>
    </xf>
    <xf numFmtId="49" fontId="21" fillId="0" borderId="0" xfId="1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 wrapText="1"/>
    </xf>
    <xf numFmtId="0" fontId="6" fillId="0" borderId="0" xfId="8" applyFont="1" applyFill="1" applyBorder="1" applyAlignment="1" applyProtection="1">
      <alignment horizontal="righ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left" vertical="center" wrapText="1"/>
    </xf>
    <xf numFmtId="0" fontId="6" fillId="0" borderId="0" xfId="4" applyNumberFormat="1" applyFont="1" applyFill="1" applyBorder="1" applyAlignment="1" applyProtection="1">
      <alignment vertical="center" wrapText="1"/>
    </xf>
    <xf numFmtId="0" fontId="24" fillId="0" borderId="0" xfId="8" applyFont="1" applyFill="1" applyBorder="1" applyAlignment="1" applyProtection="1">
      <alignment vertical="center" wrapText="1"/>
    </xf>
    <xf numFmtId="0" fontId="0" fillId="2" borderId="3" xfId="9" applyNumberFormat="1" applyFont="1" applyFill="1" applyBorder="1" applyAlignment="1" applyProtection="1">
      <alignment horizontal="center" vertical="center" wrapText="1"/>
    </xf>
    <xf numFmtId="0" fontId="0" fillId="7" borderId="3" xfId="8" applyFont="1" applyFill="1" applyBorder="1" applyAlignment="1" applyProtection="1">
      <alignment horizontal="center" vertical="center" wrapText="1"/>
    </xf>
    <xf numFmtId="0" fontId="25" fillId="2" borderId="0" xfId="1" applyFont="1" applyFill="1" applyBorder="1" applyAlignment="1" applyProtection="1">
      <alignment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vertical="center" wrapText="1"/>
    </xf>
    <xf numFmtId="0" fontId="6" fillId="2" borderId="1" xfId="5" applyNumberFormat="1" applyFont="1" applyFill="1" applyBorder="1" applyAlignment="1" applyProtection="1">
      <alignment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3" fillId="0" borderId="12" xfId="8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center" wrapText="1"/>
    </xf>
    <xf numFmtId="0" fontId="27" fillId="2" borderId="0" xfId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0" borderId="3" xfId="1" applyNumberFormat="1" applyFont="1" applyFill="1" applyBorder="1" applyAlignment="1" applyProtection="1">
      <alignment horizontal="left" vertical="center" wrapText="1" indent="4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49" fontId="3" fillId="0" borderId="3" xfId="1" applyNumberFormat="1" applyFont="1" applyFill="1" applyBorder="1" applyAlignment="1" applyProtection="1">
      <alignment horizontal="left" vertical="center" wrapText="1"/>
    </xf>
    <xf numFmtId="164" fontId="3" fillId="5" borderId="3" xfId="0" applyNumberFormat="1" applyFont="1" applyFill="1" applyBorder="1" applyAlignment="1" applyProtection="1">
      <alignment horizontal="right" vertical="center"/>
      <protection locked="0"/>
    </xf>
    <xf numFmtId="49" fontId="3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8" borderId="13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49" fontId="15" fillId="6" borderId="2" xfId="0" applyNumberFormat="1" applyFont="1" applyFill="1" applyBorder="1" applyAlignment="1" applyProtection="1">
      <alignment horizontal="left" vertical="center"/>
    </xf>
    <xf numFmtId="49" fontId="15" fillId="6" borderId="1" xfId="0" applyNumberFormat="1" applyFont="1" applyFill="1" applyBorder="1" applyAlignment="1" applyProtection="1">
      <alignment horizontal="left" vertical="center"/>
    </xf>
    <xf numFmtId="4" fontId="0" fillId="6" borderId="1" xfId="0" applyNumberFormat="1" applyFill="1" applyBorder="1" applyAlignment="1" applyProtection="1">
      <alignment horizontal="right" vertical="center"/>
    </xf>
    <xf numFmtId="4" fontId="29" fillId="6" borderId="1" xfId="0" applyNumberFormat="1" applyFont="1" applyFill="1" applyBorder="1" applyAlignment="1" applyProtection="1">
      <alignment horizontal="right"/>
    </xf>
    <xf numFmtId="4" fontId="29" fillId="6" borderId="6" xfId="0" applyNumberFormat="1" applyFont="1" applyFill="1" applyBorder="1" applyAlignment="1" applyProtection="1">
      <alignment horizontal="right"/>
    </xf>
    <xf numFmtId="49" fontId="15" fillId="6" borderId="2" xfId="0" applyNumberFormat="1" applyFont="1" applyFill="1" applyBorder="1" applyAlignment="1" applyProtection="1">
      <alignment horizontal="left" vertical="center" indent="1"/>
    </xf>
    <xf numFmtId="49" fontId="15" fillId="6" borderId="1" xfId="0" applyNumberFormat="1" applyFont="1" applyFill="1" applyBorder="1" applyAlignment="1" applyProtection="1">
      <alignment horizontal="left" vertical="center" indent="1"/>
    </xf>
    <xf numFmtId="49" fontId="3" fillId="6" borderId="1" xfId="1" applyNumberFormat="1" applyFont="1" applyFill="1" applyBorder="1" applyAlignment="1" applyProtection="1">
      <alignment horizontal="left" vertical="center" wrapText="1" indent="4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49" fontId="15" fillId="6" borderId="2" xfId="0" applyNumberFormat="1" applyFont="1" applyFill="1" applyBorder="1" applyAlignment="1" applyProtection="1">
      <alignment vertical="center" wrapText="1"/>
    </xf>
    <xf numFmtId="49" fontId="15" fillId="6" borderId="1" xfId="0" applyNumberFormat="1" applyFont="1" applyFill="1" applyBorder="1" applyAlignment="1" applyProtection="1">
      <alignment vertical="center" wrapText="1"/>
    </xf>
    <xf numFmtId="49" fontId="15" fillId="6" borderId="1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Alignment="1" applyProtection="1">
      <alignment vertical="top"/>
    </xf>
    <xf numFmtId="49" fontId="15" fillId="6" borderId="2" xfId="0" applyNumberFormat="1" applyFont="1" applyFill="1" applyBorder="1" applyAlignment="1" applyProtection="1">
      <alignment horizontal="left" vertical="center" indent="4"/>
    </xf>
    <xf numFmtId="49" fontId="15" fillId="6" borderId="1" xfId="0" applyNumberFormat="1" applyFont="1" applyFill="1" applyBorder="1" applyAlignment="1" applyProtection="1">
      <alignment horizontal="left" vertical="center" indent="4"/>
    </xf>
    <xf numFmtId="49" fontId="15" fillId="6" borderId="6" xfId="0" applyNumberFormat="1" applyFont="1" applyFill="1" applyBorder="1" applyAlignment="1" applyProtection="1">
      <alignment horizontal="left" vertical="center" indent="4"/>
    </xf>
    <xf numFmtId="49" fontId="6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3" fillId="6" borderId="2" xfId="1" applyNumberFormat="1" applyFont="1" applyFill="1" applyBorder="1" applyAlignment="1" applyProtection="1">
      <alignment vertical="center" wrapText="1"/>
    </xf>
    <xf numFmtId="49" fontId="15" fillId="6" borderId="1" xfId="0" applyNumberFormat="1" applyFont="1" applyFill="1" applyBorder="1" applyAlignment="1" applyProtection="1">
      <alignment horizontal="left" vertical="center" indent="3"/>
    </xf>
    <xf numFmtId="0" fontId="20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horizontal="left" vertical="top"/>
    </xf>
    <xf numFmtId="49" fontId="0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vertical="center"/>
    </xf>
    <xf numFmtId="49" fontId="6" fillId="0" borderId="0" xfId="1" applyNumberFormat="1" applyFont="1" applyFill="1" applyAlignment="1" applyProtection="1">
      <alignment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3" fillId="6" borderId="2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8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3" xfId="2" applyFont="1" applyFill="1" applyBorder="1" applyAlignment="1">
      <alignment horizontal="left" vertical="center" wrapText="1" indent="1"/>
    </xf>
    <xf numFmtId="0" fontId="8" fillId="0" borderId="2" xfId="2" applyFont="1" applyFill="1" applyBorder="1" applyAlignment="1">
      <alignment horizontal="left" vertical="center" wrapText="1" inden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horizontal="center" vertical="center" wrapText="1"/>
    </xf>
    <xf numFmtId="0" fontId="21" fillId="0" borderId="0" xfId="4" applyNumberFormat="1" applyFont="1" applyFill="1" applyBorder="1" applyAlignment="1" applyProtection="1">
      <alignment horizontal="left" vertical="center" wrapText="1" indent="1"/>
    </xf>
    <xf numFmtId="0" fontId="0" fillId="2" borderId="3" xfId="9" applyNumberFormat="1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24" fillId="0" borderId="0" xfId="8" applyFont="1" applyFill="1" applyBorder="1" applyAlignment="1" applyProtection="1">
      <alignment horizontal="center" vertical="center" wrapText="1"/>
    </xf>
    <xf numFmtId="49" fontId="15" fillId="6" borderId="3" xfId="0" applyNumberFormat="1" applyFont="1" applyFill="1" applyBorder="1" applyAlignment="1" applyProtection="1">
      <alignment horizontal="center" vertical="center" textRotation="90" wrapText="1"/>
    </xf>
    <xf numFmtId="0" fontId="3" fillId="7" borderId="3" xfId="8" applyFont="1" applyFill="1" applyBorder="1" applyAlignment="1" applyProtection="1">
      <alignment horizontal="center" vertical="center" wrapText="1"/>
    </xf>
    <xf numFmtId="0" fontId="0" fillId="7" borderId="3" xfId="8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3" fillId="3" borderId="7" xfId="8" applyNumberFormat="1" applyFont="1" applyFill="1" applyBorder="1" applyAlignment="1" applyProtection="1">
      <alignment horizontal="left" vertical="center" wrapText="1"/>
    </xf>
    <xf numFmtId="0" fontId="3" fillId="3" borderId="3" xfId="1" applyNumberFormat="1" applyFont="1" applyFill="1" applyBorder="1" applyAlignment="1" applyProtection="1">
      <alignment horizontal="left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8" fillId="2" borderId="0" xfId="1" applyFont="1" applyFill="1" applyBorder="1" applyAlignment="1" applyProtection="1">
      <alignment horizontal="center" vertical="top"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left" vertical="center" wrapText="1" indent="3"/>
      <protection locked="0"/>
    </xf>
    <xf numFmtId="49" fontId="3" fillId="8" borderId="13" xfId="4" applyNumberFormat="1" applyFont="1" applyFill="1" applyBorder="1" applyAlignment="1" applyProtection="1">
      <alignment horizontal="center" vertical="center" wrapText="1"/>
    </xf>
    <xf numFmtId="0" fontId="27" fillId="0" borderId="3" xfId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" fontId="3" fillId="4" borderId="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1" applyNumberFormat="1" applyFont="1" applyFill="1" applyBorder="1" applyAlignment="1" applyProtection="1">
      <alignment horizontal="left" vertical="top" wrapText="1"/>
    </xf>
    <xf numFmtId="0" fontId="3" fillId="0" borderId="4" xfId="1" applyNumberFormat="1" applyFont="1" applyFill="1" applyBorder="1" applyAlignment="1" applyProtection="1">
      <alignment horizontal="right" vertical="center" wrapText="1"/>
    </xf>
    <xf numFmtId="0" fontId="3" fillId="0" borderId="8" xfId="1" applyNumberFormat="1" applyFont="1" applyFill="1" applyBorder="1" applyAlignment="1" applyProtection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right" vertical="center" wrapText="1"/>
    </xf>
    <xf numFmtId="4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</cellXfs>
  <cellStyles count="10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10601325"/>
          <a:ext cx="190500" cy="14287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38100</xdr:colOff>
      <xdr:row>18</xdr:row>
      <xdr:rowOff>0</xdr:rowOff>
    </xdr:from>
    <xdr:to>
      <xdr:col>37</xdr:col>
      <xdr:colOff>228600</xdr:colOff>
      <xdr:row>22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602325" y="237172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GVS%20-%20&#1087;&#1086;&#1076;&#1082;&#1083;&#1102;&#1095;&#1077;&#1085;&#1080;&#1077;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Ханты-Мансийский автономный округ</v>
          </cell>
        </row>
        <row r="15">
          <cell r="F15" t="str">
            <v>23.05.2022</v>
          </cell>
        </row>
        <row r="19">
          <cell r="F19" t="str">
            <v>29.04.2022</v>
          </cell>
        </row>
        <row r="20">
          <cell r="F20" t="str">
            <v>№3560/1</v>
          </cell>
        </row>
        <row r="24">
          <cell r="F24"/>
        </row>
        <row r="25">
          <cell r="F25"/>
        </row>
      </sheetData>
      <sheetData sheetId="5">
        <row r="13">
          <cell r="H13" t="str">
            <v>Сургут</v>
          </cell>
        </row>
        <row r="14">
          <cell r="R14" t="str">
            <v>Сургут (71876000)</v>
          </cell>
        </row>
      </sheetData>
      <sheetData sheetId="6">
        <row r="21">
          <cell r="E21" t="str">
            <v>Тариф на подключение к централизованной системе горячего водоснабжения (инд)</v>
          </cell>
          <cell r="F21" t="str">
            <v>Подключение (технологическое присоединение) к централизованной системе горячего водоснабжения</v>
          </cell>
          <cell r="J21"/>
          <cell r="R21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opLeftCell="C14" workbookViewId="0">
      <selection activeCell="E25" sqref="E25:E2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52" t="s">
        <v>0</v>
      </c>
      <c r="E5" s="152"/>
      <c r="F5" s="152"/>
      <c r="G5" s="152"/>
      <c r="H5" s="152"/>
      <c r="I5" s="152"/>
      <c r="J5" s="152"/>
      <c r="K5" s="152"/>
      <c r="L5" s="11"/>
    </row>
    <row r="6" spans="1:3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1:32" ht="30">
      <c r="C7" s="8"/>
      <c r="D7" s="9"/>
      <c r="E7" s="1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53" t="str">
        <f>IF(datePr_ch="",IF(datePr="","",datePr),datePr_ch)</f>
        <v>29.04.2022</v>
      </c>
      <c r="G7" s="153"/>
      <c r="H7" s="153"/>
      <c r="I7" s="153"/>
      <c r="J7" s="153"/>
      <c r="K7" s="153"/>
      <c r="L7" s="16"/>
      <c r="M7" s="17"/>
    </row>
    <row r="8" spans="1:32" ht="30">
      <c r="C8" s="8"/>
      <c r="D8" s="9"/>
      <c r="E8" s="1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53" t="str">
        <f>IF(numberPr_ch="",IF(numberPr="","",numberPr),numberPr_ch)</f>
        <v>№3560/1</v>
      </c>
      <c r="G8" s="153"/>
      <c r="H8" s="153"/>
      <c r="I8" s="153"/>
      <c r="J8" s="153"/>
      <c r="K8" s="153"/>
      <c r="L8" s="16"/>
      <c r="M8" s="17"/>
    </row>
    <row r="9" spans="1:32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1:32" ht="21" customHeight="1">
      <c r="C10" s="8"/>
      <c r="D10" s="154" t="s">
        <v>1</v>
      </c>
      <c r="E10" s="154"/>
      <c r="F10" s="154"/>
      <c r="G10" s="154"/>
      <c r="H10" s="154"/>
      <c r="I10" s="154"/>
      <c r="J10" s="154"/>
      <c r="K10" s="154"/>
      <c r="L10" s="155" t="s">
        <v>2</v>
      </c>
    </row>
    <row r="11" spans="1:32" ht="21" customHeight="1">
      <c r="C11" s="8"/>
      <c r="D11" s="156" t="s">
        <v>3</v>
      </c>
      <c r="E11" s="158" t="s">
        <v>4</v>
      </c>
      <c r="F11" s="158" t="s">
        <v>5</v>
      </c>
      <c r="G11" s="160" t="s">
        <v>6</v>
      </c>
      <c r="H11" s="161"/>
      <c r="I11" s="162"/>
      <c r="J11" s="158" t="s">
        <v>7</v>
      </c>
      <c r="K11" s="158" t="s">
        <v>8</v>
      </c>
      <c r="L11" s="155"/>
    </row>
    <row r="12" spans="1:32" ht="21" customHeight="1">
      <c r="C12" s="8"/>
      <c r="D12" s="157"/>
      <c r="E12" s="159"/>
      <c r="F12" s="159"/>
      <c r="G12" s="164" t="s">
        <v>9</v>
      </c>
      <c r="H12" s="165"/>
      <c r="I12" s="18" t="s">
        <v>10</v>
      </c>
      <c r="J12" s="159"/>
      <c r="K12" s="159"/>
      <c r="L12" s="155"/>
    </row>
    <row r="13" spans="1:32" ht="12" customHeight="1">
      <c r="C13" s="8"/>
      <c r="D13" s="19" t="s">
        <v>11</v>
      </c>
      <c r="E13" s="19" t="s">
        <v>12</v>
      </c>
      <c r="F13" s="19" t="s">
        <v>13</v>
      </c>
      <c r="G13" s="166" t="s">
        <v>14</v>
      </c>
      <c r="H13" s="166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32" ht="14.25" customHeight="1">
      <c r="A14" s="20"/>
      <c r="C14" s="8"/>
      <c r="D14" s="21">
        <v>1</v>
      </c>
      <c r="E14" s="163" t="s">
        <v>19</v>
      </c>
      <c r="F14" s="167"/>
      <c r="G14" s="167"/>
      <c r="H14" s="167"/>
      <c r="I14" s="167"/>
      <c r="J14" s="167"/>
      <c r="K14" s="167"/>
      <c r="L14" s="22"/>
      <c r="M14" s="23"/>
    </row>
    <row r="15" spans="1:32" ht="56.25">
      <c r="A15" s="20"/>
      <c r="C15" s="8"/>
      <c r="D15" s="21" t="s">
        <v>20</v>
      </c>
      <c r="E15" s="24" t="s">
        <v>21</v>
      </c>
      <c r="F15" s="24" t="s">
        <v>21</v>
      </c>
      <c r="G15" s="168" t="s">
        <v>21</v>
      </c>
      <c r="H15" s="169"/>
      <c r="I15" s="24" t="s">
        <v>21</v>
      </c>
      <c r="J15" s="25" t="s">
        <v>22</v>
      </c>
      <c r="K15" s="26"/>
      <c r="L15" s="27" t="s">
        <v>23</v>
      </c>
      <c r="M15" s="23"/>
    </row>
    <row r="16" spans="1:32" ht="18.75">
      <c r="A16" s="20"/>
      <c r="B16" s="2">
        <v>3</v>
      </c>
      <c r="C16" s="8"/>
      <c r="D16" s="28">
        <v>2</v>
      </c>
      <c r="E16" s="170" t="s">
        <v>24</v>
      </c>
      <c r="F16" s="171"/>
      <c r="G16" s="171"/>
      <c r="H16" s="172"/>
      <c r="I16" s="172"/>
      <c r="J16" s="172" t="s">
        <v>21</v>
      </c>
      <c r="K16" s="172"/>
      <c r="L16" s="29"/>
      <c r="M16" s="23"/>
    </row>
    <row r="17" spans="1:15" ht="90" customHeight="1">
      <c r="A17" s="20"/>
      <c r="C17" s="173"/>
      <c r="D17" s="174" t="s">
        <v>25</v>
      </c>
      <c r="E17" s="175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 (инд)</v>
      </c>
      <c r="F17" s="176" t="str">
        <f>IF('[1]Перечень тарифов'!J21="","наименование отсутствует","" &amp; '[1]Перечень тарифов'!J21 &amp; "")</f>
        <v>наименование отсутствует</v>
      </c>
      <c r="G17" s="24"/>
      <c r="H17" s="30" t="s">
        <v>26</v>
      </c>
      <c r="I17" s="31" t="s">
        <v>27</v>
      </c>
      <c r="J17" s="25" t="s">
        <v>28</v>
      </c>
      <c r="K17" s="24" t="s">
        <v>21</v>
      </c>
      <c r="L17" s="177" t="s">
        <v>29</v>
      </c>
      <c r="M17" s="23"/>
    </row>
    <row r="18" spans="1:15" ht="18.75">
      <c r="A18" s="20"/>
      <c r="C18" s="173"/>
      <c r="D18" s="174"/>
      <c r="E18" s="175"/>
      <c r="F18" s="176"/>
      <c r="G18" s="32"/>
      <c r="H18" s="33" t="s">
        <v>30</v>
      </c>
      <c r="I18" s="34"/>
      <c r="J18" s="34"/>
      <c r="K18" s="35"/>
      <c r="L18" s="178"/>
      <c r="M18" s="23"/>
    </row>
    <row r="19" spans="1:15" ht="18.75">
      <c r="A19" s="20"/>
      <c r="B19" s="2">
        <v>3</v>
      </c>
      <c r="C19" s="8"/>
      <c r="D19" s="36" t="s">
        <v>13</v>
      </c>
      <c r="E19" s="163" t="s">
        <v>31</v>
      </c>
      <c r="F19" s="163"/>
      <c r="G19" s="163"/>
      <c r="H19" s="163"/>
      <c r="I19" s="163"/>
      <c r="J19" s="163"/>
      <c r="K19" s="163"/>
      <c r="L19" s="37"/>
      <c r="M19" s="23"/>
    </row>
    <row r="20" spans="1:15" ht="33.75">
      <c r="A20" s="20"/>
      <c r="C20" s="8"/>
      <c r="D20" s="21" t="s">
        <v>32</v>
      </c>
      <c r="E20" s="24" t="s">
        <v>21</v>
      </c>
      <c r="F20" s="24" t="s">
        <v>21</v>
      </c>
      <c r="G20" s="168" t="s">
        <v>21</v>
      </c>
      <c r="H20" s="169"/>
      <c r="I20" s="24" t="s">
        <v>21</v>
      </c>
      <c r="J20" s="24" t="s">
        <v>21</v>
      </c>
      <c r="K20" s="26"/>
      <c r="L20" s="27" t="s">
        <v>33</v>
      </c>
      <c r="M20" s="23"/>
    </row>
    <row r="21" spans="1:15" ht="18.75">
      <c r="A21" s="20"/>
      <c r="B21" s="2">
        <v>3</v>
      </c>
      <c r="C21" s="8"/>
      <c r="D21" s="36" t="s">
        <v>14</v>
      </c>
      <c r="E21" s="163" t="s">
        <v>34</v>
      </c>
      <c r="F21" s="163"/>
      <c r="G21" s="163"/>
      <c r="H21" s="163"/>
      <c r="I21" s="163"/>
      <c r="J21" s="163"/>
      <c r="K21" s="163"/>
      <c r="L21" s="37"/>
      <c r="M21" s="23"/>
    </row>
    <row r="22" spans="1:15" ht="67.5" customHeight="1">
      <c r="A22" s="20"/>
      <c r="C22" s="173"/>
      <c r="D22" s="174" t="s">
        <v>35</v>
      </c>
      <c r="E22" s="175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 (инд)</v>
      </c>
      <c r="F22" s="176" t="str">
        <f>IF('[1]Перечень тарифов'!J21="","наименование отсутствует","" &amp; '[1]Перечень тарифов'!J21 &amp; "")</f>
        <v>наименование отсутствует</v>
      </c>
      <c r="G22" s="24"/>
      <c r="H22" s="31" t="s">
        <v>26</v>
      </c>
      <c r="I22" s="31" t="s">
        <v>27</v>
      </c>
      <c r="J22" s="38">
        <v>24.7</v>
      </c>
      <c r="K22" s="24" t="s">
        <v>21</v>
      </c>
      <c r="L22" s="177" t="s">
        <v>36</v>
      </c>
      <c r="M22" s="23"/>
    </row>
    <row r="23" spans="1:15" ht="18.75">
      <c r="A23" s="20"/>
      <c r="C23" s="173"/>
      <c r="D23" s="174"/>
      <c r="E23" s="175"/>
      <c r="F23" s="176"/>
      <c r="G23" s="32"/>
      <c r="H23" s="33" t="s">
        <v>30</v>
      </c>
      <c r="I23" s="39"/>
      <c r="J23" s="39"/>
      <c r="K23" s="35"/>
      <c r="L23" s="178"/>
      <c r="M23" s="23"/>
    </row>
    <row r="24" spans="1:15" ht="18.75">
      <c r="A24" s="20"/>
      <c r="C24" s="8"/>
      <c r="D24" s="36" t="s">
        <v>15</v>
      </c>
      <c r="E24" s="163" t="s">
        <v>37</v>
      </c>
      <c r="F24" s="163"/>
      <c r="G24" s="163"/>
      <c r="H24" s="163"/>
      <c r="I24" s="163"/>
      <c r="J24" s="163"/>
      <c r="K24" s="163"/>
      <c r="L24" s="37"/>
      <c r="M24" s="23"/>
    </row>
    <row r="25" spans="1:15" ht="78.75" customHeight="1">
      <c r="A25" s="20"/>
      <c r="C25" s="173"/>
      <c r="D25" s="179" t="s">
        <v>38</v>
      </c>
      <c r="E25" s="175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 (инд)</v>
      </c>
      <c r="F25" s="176" t="str">
        <f>IF('[1]Перечень тарифов'!J21="","наименование отсутствует","" &amp; '[1]Перечень тарифов'!J21 &amp; "")</f>
        <v>наименование отсутствует</v>
      </c>
      <c r="G25" s="24"/>
      <c r="H25" s="30" t="s">
        <v>26</v>
      </c>
      <c r="I25" s="31" t="s">
        <v>27</v>
      </c>
      <c r="J25" s="38">
        <v>0.94499999999999995</v>
      </c>
      <c r="K25" s="24" t="s">
        <v>21</v>
      </c>
      <c r="L25" s="177" t="s">
        <v>39</v>
      </c>
      <c r="M25" s="23"/>
    </row>
    <row r="26" spans="1:15" ht="18.75">
      <c r="A26" s="20"/>
      <c r="C26" s="173"/>
      <c r="D26" s="180"/>
      <c r="E26" s="175"/>
      <c r="F26" s="176"/>
      <c r="G26" s="32"/>
      <c r="H26" s="33" t="s">
        <v>30</v>
      </c>
      <c r="I26" s="39"/>
      <c r="J26" s="39"/>
      <c r="K26" s="35"/>
      <c r="L26" s="178"/>
      <c r="M26" s="23"/>
    </row>
    <row r="27" spans="1:15" ht="26.1" customHeight="1">
      <c r="A27" s="20"/>
      <c r="C27" s="8"/>
      <c r="D27" s="36" t="s">
        <v>16</v>
      </c>
      <c r="E27" s="163" t="s">
        <v>40</v>
      </c>
      <c r="F27" s="163"/>
      <c r="G27" s="163"/>
      <c r="H27" s="163"/>
      <c r="I27" s="163"/>
      <c r="J27" s="163"/>
      <c r="K27" s="163"/>
      <c r="L27" s="37"/>
      <c r="M27" s="23"/>
    </row>
    <row r="28" spans="1:15" ht="112.5" customHeight="1">
      <c r="A28" s="20"/>
      <c r="C28" s="173"/>
      <c r="D28" s="179" t="s">
        <v>41</v>
      </c>
      <c r="E28" s="175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 (инд)</v>
      </c>
      <c r="F28" s="176" t="str">
        <f>IF('[1]Перечень тарифов'!J21="","наименование отсутствует","" &amp; '[1]Перечень тарифов'!J21 &amp; "")</f>
        <v>наименование отсутствует</v>
      </c>
      <c r="G28" s="24"/>
      <c r="H28" s="30" t="s">
        <v>26</v>
      </c>
      <c r="I28" s="31" t="s">
        <v>27</v>
      </c>
      <c r="J28" s="38">
        <v>0</v>
      </c>
      <c r="K28" s="24" t="s">
        <v>21</v>
      </c>
      <c r="L28" s="177" t="s">
        <v>42</v>
      </c>
      <c r="M28" s="23"/>
      <c r="O28" s="5" t="s">
        <v>43</v>
      </c>
    </row>
    <row r="29" spans="1:15" ht="18.75">
      <c r="A29" s="20"/>
      <c r="C29" s="173"/>
      <c r="D29" s="180"/>
      <c r="E29" s="175"/>
      <c r="F29" s="176"/>
      <c r="G29" s="32"/>
      <c r="H29" s="33" t="s">
        <v>30</v>
      </c>
      <c r="I29" s="39"/>
      <c r="J29" s="39"/>
      <c r="K29" s="35"/>
      <c r="L29" s="178"/>
      <c r="M29" s="23"/>
    </row>
    <row r="30" spans="1:15" ht="25.5" customHeight="1">
      <c r="A30" s="20"/>
      <c r="B30" s="2">
        <v>3</v>
      </c>
      <c r="C30" s="8"/>
      <c r="D30" s="36" t="s">
        <v>17</v>
      </c>
      <c r="E30" s="163" t="s">
        <v>44</v>
      </c>
      <c r="F30" s="163"/>
      <c r="G30" s="163"/>
      <c r="H30" s="163"/>
      <c r="I30" s="163"/>
      <c r="J30" s="163"/>
      <c r="K30" s="163"/>
      <c r="L30" s="37"/>
      <c r="M30" s="23"/>
    </row>
    <row r="31" spans="1:15" ht="112.5" customHeight="1">
      <c r="A31" s="20"/>
      <c r="C31" s="173"/>
      <c r="D31" s="179" t="s">
        <v>45</v>
      </c>
      <c r="E31" s="175" t="str">
        <f>IF('[1]Перечень тарифов'!E21="","наименование отсутствует","" &amp; '[1]Перечень тарифов'!E21 &amp; "")</f>
        <v>Тариф на подключение к централизованной системе горячего водоснабжения (инд)</v>
      </c>
      <c r="F31" s="176" t="str">
        <f>IF('[1]Перечень тарифов'!J21="","наименование отсутствует","" &amp; '[1]Перечень тарифов'!J21 &amp; "")</f>
        <v>наименование отсутствует</v>
      </c>
      <c r="G31" s="24"/>
      <c r="H31" s="30" t="s">
        <v>26</v>
      </c>
      <c r="I31" s="31" t="s">
        <v>27</v>
      </c>
      <c r="J31" s="38">
        <v>0</v>
      </c>
      <c r="K31" s="24" t="s">
        <v>21</v>
      </c>
      <c r="L31" s="177" t="s">
        <v>46</v>
      </c>
      <c r="M31" s="23"/>
    </row>
    <row r="32" spans="1:15" ht="18.75">
      <c r="A32" s="20"/>
      <c r="C32" s="173"/>
      <c r="D32" s="180"/>
      <c r="E32" s="175"/>
      <c r="F32" s="176"/>
      <c r="G32" s="32"/>
      <c r="H32" s="33" t="s">
        <v>30</v>
      </c>
      <c r="I32" s="39"/>
      <c r="J32" s="39"/>
      <c r="K32" s="35"/>
      <c r="L32" s="178"/>
      <c r="M32" s="23"/>
    </row>
    <row r="33" spans="1:15" s="40" customFormat="1" ht="3" customHeight="1">
      <c r="A33" s="20"/>
      <c r="D33" s="41"/>
      <c r="E33" s="41"/>
      <c r="F33" s="41"/>
      <c r="G33" s="41"/>
      <c r="H33" s="41"/>
      <c r="I33" s="41"/>
      <c r="J33" s="41"/>
      <c r="K33" s="41"/>
      <c r="L33" s="41"/>
      <c r="N33" s="42"/>
      <c r="O33" s="42"/>
    </row>
    <row r="34" spans="1:15" ht="24.75" customHeight="1">
      <c r="D34" s="43">
        <v>1</v>
      </c>
      <c r="E34" s="181" t="s">
        <v>47</v>
      </c>
      <c r="F34" s="181"/>
      <c r="G34" s="181"/>
      <c r="H34" s="181"/>
      <c r="I34" s="181"/>
      <c r="J34" s="181"/>
      <c r="K34" s="181"/>
      <c r="L34" s="181"/>
    </row>
  </sheetData>
  <mergeCells count="48">
    <mergeCell ref="E34:L34"/>
    <mergeCell ref="E30:K30"/>
    <mergeCell ref="C31:C32"/>
    <mergeCell ref="D31:D32"/>
    <mergeCell ref="E31:E32"/>
    <mergeCell ref="F31:F32"/>
    <mergeCell ref="L31:L32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G20:H20"/>
    <mergeCell ref="E21:K21"/>
    <mergeCell ref="C22:C23"/>
    <mergeCell ref="D22:D23"/>
    <mergeCell ref="E22:E23"/>
    <mergeCell ref="F22:F23"/>
    <mergeCell ref="C17:C18"/>
    <mergeCell ref="D17:D18"/>
    <mergeCell ref="E17:E18"/>
    <mergeCell ref="F17:F18"/>
    <mergeCell ref="L17:L18"/>
    <mergeCell ref="E19:K19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1 L28 L25 L22 L16:L1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1 H28:I28 H25:I25 H22:I22 H17:I17"/>
    <dataValidation type="decimal" allowBlank="1" showErrorMessage="1" errorTitle="Ошибка" error="Допускается ввод только действительных чисел!" sqref="J31 J28 J25 J2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opLeftCell="E1" workbookViewId="0">
      <selection activeCell="F8" sqref="F8"/>
    </sheetView>
  </sheetViews>
  <sheetFormatPr defaultColWidth="10.5703125" defaultRowHeight="14.25"/>
  <cols>
    <col min="1" max="1" width="3.7109375" style="44" hidden="1" customWidth="1"/>
    <col min="2" max="4" width="3.7109375" style="45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45"/>
    <col min="12" max="12" width="11.140625" style="45" customWidth="1"/>
    <col min="13" max="20" width="10.5703125" style="45"/>
    <col min="21" max="16384" width="10.5703125" style="4"/>
  </cols>
  <sheetData>
    <row r="1" spans="1:20" ht="3" customHeight="1">
      <c r="A1" s="44" t="s">
        <v>48</v>
      </c>
    </row>
    <row r="2" spans="1:20" ht="22.5">
      <c r="F2" s="182" t="s">
        <v>49</v>
      </c>
      <c r="G2" s="183"/>
      <c r="H2" s="184"/>
      <c r="I2" s="46"/>
    </row>
    <row r="3" spans="1:20" ht="3" customHeight="1"/>
    <row r="4" spans="1:20" s="48" customFormat="1" ht="15">
      <c r="A4" s="47"/>
      <c r="B4" s="47"/>
      <c r="C4" s="47"/>
      <c r="D4" s="47"/>
      <c r="F4" s="185" t="s">
        <v>1</v>
      </c>
      <c r="G4" s="185"/>
      <c r="H4" s="185"/>
      <c r="I4" s="186" t="s">
        <v>2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s="48" customFormat="1" ht="11.25" customHeight="1">
      <c r="A5" s="47"/>
      <c r="B5" s="47"/>
      <c r="C5" s="47"/>
      <c r="D5" s="47"/>
      <c r="F5" s="49" t="s">
        <v>3</v>
      </c>
      <c r="G5" s="50" t="s">
        <v>50</v>
      </c>
      <c r="H5" s="51" t="s">
        <v>7</v>
      </c>
      <c r="I5" s="18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s="48" customFormat="1" ht="12" customHeight="1">
      <c r="A6" s="47"/>
      <c r="B6" s="47"/>
      <c r="C6" s="47"/>
      <c r="D6" s="47"/>
      <c r="F6" s="52" t="s">
        <v>11</v>
      </c>
      <c r="G6" s="53">
        <v>2</v>
      </c>
      <c r="H6" s="54">
        <v>3</v>
      </c>
      <c r="I6" s="55">
        <v>4</v>
      </c>
      <c r="J6" s="47">
        <v>4</v>
      </c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48" customFormat="1" ht="18.75">
      <c r="A7" s="47"/>
      <c r="B7" s="47"/>
      <c r="C7" s="47"/>
      <c r="D7" s="47"/>
      <c r="F7" s="56">
        <v>1</v>
      </c>
      <c r="G7" s="57" t="s">
        <v>51</v>
      </c>
      <c r="H7" s="58" t="str">
        <f>IF(dateCh="","",dateCh)</f>
        <v>23.05.2022</v>
      </c>
      <c r="I7" s="27" t="s">
        <v>52</v>
      </c>
      <c r="J7" s="59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48" customFormat="1" ht="45">
      <c r="A8" s="187">
        <v>1</v>
      </c>
      <c r="B8" s="47"/>
      <c r="C8" s="47"/>
      <c r="D8" s="47"/>
      <c r="F8" s="56" t="e">
        <f ca="1">"2." &amp;mergeValue(A8)</f>
        <v>#NAME?</v>
      </c>
      <c r="G8" s="57" t="s">
        <v>53</v>
      </c>
      <c r="H8" s="58" t="str">
        <f>IF('[1]Перечень тарифов'!R21="","наименование отсутствует","" &amp; '[1]Перечень тарифов'!R21 &amp; "")</f>
        <v>наименование отсутствует</v>
      </c>
      <c r="I8" s="27" t="s">
        <v>54</v>
      </c>
      <c r="J8" s="59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s="48" customFormat="1" ht="22.5">
      <c r="A9" s="187"/>
      <c r="B9" s="47"/>
      <c r="C9" s="47"/>
      <c r="D9" s="47"/>
      <c r="F9" s="56" t="e">
        <f ca="1">"3." &amp;mergeValue(A9)</f>
        <v>#NAME?</v>
      </c>
      <c r="G9" s="57" t="s">
        <v>55</v>
      </c>
      <c r="H9" s="58" t="str">
        <f>IF('[1]Перечень тарифов'!F21="","наименование отсутствует","" &amp; '[1]Перечень тарифов'!F21 &amp; "")</f>
        <v>Подключение (технологическое присоединение) к централизованной системе горячего водоснабжения</v>
      </c>
      <c r="I9" s="27" t="s">
        <v>56</v>
      </c>
      <c r="J9" s="59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s="48" customFormat="1" ht="22.5">
      <c r="A10" s="187"/>
      <c r="B10" s="47"/>
      <c r="C10" s="47"/>
      <c r="D10" s="47"/>
      <c r="F10" s="56" t="e">
        <f ca="1">"4."&amp;mergeValue(A10)</f>
        <v>#NAME?</v>
      </c>
      <c r="G10" s="57" t="s">
        <v>57</v>
      </c>
      <c r="H10" s="51" t="s">
        <v>21</v>
      </c>
      <c r="I10" s="27"/>
      <c r="J10" s="59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s="48" customFormat="1" ht="18.75">
      <c r="A11" s="187"/>
      <c r="B11" s="187">
        <v>1</v>
      </c>
      <c r="C11" s="60"/>
      <c r="D11" s="60"/>
      <c r="F11" s="56" t="e">
        <f ca="1">"4."&amp;mergeValue(A11) &amp;"."&amp;mergeValue(B11)</f>
        <v>#NAME?</v>
      </c>
      <c r="G11" s="61" t="s">
        <v>58</v>
      </c>
      <c r="H11" s="58" t="str">
        <f>IF(region_name="","",region_name)</f>
        <v>Ханты-Мансийский автономный округ</v>
      </c>
      <c r="I11" s="27" t="s">
        <v>59</v>
      </c>
      <c r="J11" s="59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s="48" customFormat="1" ht="22.5">
      <c r="A12" s="187"/>
      <c r="B12" s="187"/>
      <c r="C12" s="187">
        <v>1</v>
      </c>
      <c r="D12" s="60"/>
      <c r="F12" s="56" t="e">
        <f ca="1">"4."&amp;mergeValue(A12) &amp;"."&amp;mergeValue(B12)&amp;"."&amp;mergeValue(C12)</f>
        <v>#NAME?</v>
      </c>
      <c r="G12" s="62" t="s">
        <v>60</v>
      </c>
      <c r="H12" s="58" t="str">
        <f>IF([1]Территории!H13="","","" &amp; [1]Территории!H13 &amp; "")</f>
        <v>Сургут</v>
      </c>
      <c r="I12" s="27" t="s">
        <v>61</v>
      </c>
      <c r="J12" s="59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s="48" customFormat="1" ht="56.25">
      <c r="A13" s="187"/>
      <c r="B13" s="187"/>
      <c r="C13" s="187"/>
      <c r="D13" s="60">
        <v>1</v>
      </c>
      <c r="F13" s="56" t="e">
        <f ca="1">"4."&amp;mergeValue(A13) &amp;"."&amp;mergeValue(B13)&amp;"."&amp;mergeValue(C13)&amp;"."&amp;mergeValue(D13)</f>
        <v>#NAME?</v>
      </c>
      <c r="G13" s="63" t="s">
        <v>62</v>
      </c>
      <c r="H13" s="58" t="str">
        <f>IF([1]Территории!R14="","","" &amp; [1]Территории!R14 &amp; "")</f>
        <v>Сургут (71876000)</v>
      </c>
      <c r="I13" s="64" t="s">
        <v>63</v>
      </c>
      <c r="J13" s="59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s="66" customFormat="1" ht="3" customHeight="1">
      <c r="A14" s="65"/>
      <c r="B14" s="65"/>
      <c r="C14" s="65"/>
      <c r="D14" s="65"/>
      <c r="F14" s="67"/>
      <c r="G14" s="68"/>
      <c r="H14" s="69"/>
      <c r="I14" s="70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s="66" customFormat="1" ht="15" customHeight="1">
      <c r="A15" s="65"/>
      <c r="B15" s="65"/>
      <c r="C15" s="65"/>
      <c r="D15" s="65"/>
      <c r="F15" s="71"/>
      <c r="G15" s="181" t="s">
        <v>64</v>
      </c>
      <c r="H15" s="181"/>
      <c r="I15" s="72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"/>
  <sheetViews>
    <sheetView tabSelected="1" topLeftCell="K4" workbookViewId="0">
      <selection activeCell="L22" sqref="L22:L26"/>
    </sheetView>
  </sheetViews>
  <sheetFormatPr defaultColWidth="10.5703125" defaultRowHeight="14.25"/>
  <cols>
    <col min="1" max="6" width="0" style="4" hidden="1" customWidth="1"/>
    <col min="7" max="7" width="9.140625" style="1" hidden="1" customWidth="1"/>
    <col min="8" max="8" width="2" style="1" hidden="1" customWidth="1"/>
    <col min="9" max="9" width="3.7109375" style="1" hidden="1" customWidth="1"/>
    <col min="10" max="10" width="3.7109375" style="3" hidden="1" customWidth="1"/>
    <col min="11" max="11" width="3.7109375" style="3" customWidth="1"/>
    <col min="12" max="12" width="12.7109375" style="4" customWidth="1"/>
    <col min="13" max="13" width="47.42578125" style="4" customWidth="1"/>
    <col min="14" max="15" width="3.7109375" style="4" customWidth="1"/>
    <col min="16" max="16" width="4.140625" style="4" customWidth="1"/>
    <col min="17" max="17" width="18.140625" style="4" customWidth="1"/>
    <col min="18" max="20" width="3.7109375" style="4" customWidth="1"/>
    <col min="21" max="21" width="12.85546875" style="4" customWidth="1"/>
    <col min="22" max="24" width="3.7109375" style="4" customWidth="1"/>
    <col min="25" max="25" width="12.85546875" style="4" customWidth="1"/>
    <col min="26" max="28" width="3.7109375" style="4" customWidth="1"/>
    <col min="29" max="29" width="12.85546875" style="4" customWidth="1"/>
    <col min="30" max="33" width="21.42578125" style="4" customWidth="1"/>
    <col min="34" max="34" width="11.7109375" style="4" customWidth="1"/>
    <col min="35" max="35" width="3.7109375" style="4" customWidth="1"/>
    <col min="36" max="36" width="11.7109375" style="4" customWidth="1"/>
    <col min="37" max="37" width="8.5703125" style="4" hidden="1" customWidth="1"/>
    <col min="38" max="38" width="4.5703125" style="4" customWidth="1"/>
    <col min="39" max="39" width="115.7109375" style="4" customWidth="1"/>
    <col min="40" max="41" width="10.5703125" style="45"/>
    <col min="42" max="42" width="13.42578125" style="45" customWidth="1"/>
    <col min="43" max="50" width="10.5703125" style="45"/>
    <col min="51" max="16384" width="10.5703125" style="4"/>
  </cols>
  <sheetData>
    <row r="1" spans="7:50" hidden="1"/>
    <row r="2" spans="7:50" hidden="1"/>
    <row r="3" spans="7:50" hidden="1"/>
    <row r="4" spans="7:50" ht="3" customHeight="1"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73"/>
      <c r="AE4" s="73"/>
      <c r="AF4" s="73"/>
      <c r="AG4" s="73"/>
      <c r="AH4" s="73"/>
      <c r="AI4" s="73"/>
      <c r="AJ4" s="73"/>
      <c r="AK4" s="9"/>
    </row>
    <row r="5" spans="7:50" ht="26.1" customHeight="1">
      <c r="J5" s="8"/>
      <c r="K5" s="8"/>
      <c r="L5" s="152" t="s">
        <v>90</v>
      </c>
      <c r="M5" s="152"/>
      <c r="N5" s="152"/>
      <c r="O5" s="152"/>
      <c r="P5" s="152"/>
      <c r="Q5" s="152"/>
      <c r="R5" s="152"/>
      <c r="S5" s="152"/>
      <c r="T5" s="152"/>
      <c r="U5" s="152"/>
      <c r="V5" s="74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75"/>
    </row>
    <row r="6" spans="7:50" ht="3" customHeight="1">
      <c r="J6" s="8"/>
      <c r="K6" s="8"/>
      <c r="L6" s="9"/>
      <c r="M6" s="9"/>
      <c r="N6" s="9"/>
      <c r="O6" s="9"/>
      <c r="P6" s="9"/>
      <c r="Q6" s="9"/>
      <c r="R6" s="9"/>
      <c r="S6" s="13"/>
      <c r="T6" s="13"/>
      <c r="U6" s="13"/>
      <c r="V6" s="13"/>
      <c r="W6" s="13"/>
      <c r="X6" s="13"/>
      <c r="Y6" s="9"/>
    </row>
    <row r="7" spans="7:50" s="77" customFormat="1" ht="6" hidden="1">
      <c r="G7" s="76"/>
      <c r="H7" s="76"/>
      <c r="L7" s="78"/>
      <c r="M7" s="79"/>
      <c r="N7" s="190"/>
      <c r="O7" s="190"/>
      <c r="P7" s="190"/>
      <c r="Q7" s="190"/>
      <c r="R7" s="190"/>
      <c r="S7" s="190"/>
      <c r="T7" s="190"/>
      <c r="U7" s="190"/>
      <c r="V7" s="80"/>
      <c r="W7" s="80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7:50" s="66" customFormat="1" ht="30">
      <c r="G8" s="82"/>
      <c r="H8" s="82"/>
      <c r="L8" s="71"/>
      <c r="M8" s="1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53" t="str">
        <f>IF(datePr_ch="",IF(datePr="","",datePr),datePr_ch)</f>
        <v>29.04.2022</v>
      </c>
      <c r="O8" s="153"/>
      <c r="P8" s="153"/>
      <c r="Q8" s="153"/>
      <c r="R8" s="153"/>
      <c r="S8" s="153"/>
      <c r="T8" s="153"/>
      <c r="U8" s="153"/>
      <c r="V8" s="83"/>
      <c r="W8" s="72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7:50" s="66" customFormat="1" ht="30">
      <c r="G9" s="82"/>
      <c r="H9" s="82"/>
      <c r="L9" s="71"/>
      <c r="M9" s="1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53" t="str">
        <f>IF(numberPr_ch="",IF(numberPr="","",numberPr),numberPr_ch)</f>
        <v>№3560/1</v>
      </c>
      <c r="O9" s="153"/>
      <c r="P9" s="153"/>
      <c r="Q9" s="153"/>
      <c r="R9" s="153"/>
      <c r="S9" s="153"/>
      <c r="T9" s="153"/>
      <c r="U9" s="153"/>
      <c r="V9" s="83"/>
      <c r="W9" s="72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7:50" s="77" customFormat="1" ht="6" hidden="1">
      <c r="G10" s="76"/>
      <c r="H10" s="76"/>
      <c r="L10" s="78"/>
      <c r="M10" s="79"/>
      <c r="N10" s="190"/>
      <c r="O10" s="190"/>
      <c r="P10" s="190"/>
      <c r="Q10" s="190"/>
      <c r="R10" s="190"/>
      <c r="S10" s="190"/>
      <c r="T10" s="190"/>
      <c r="U10" s="190"/>
      <c r="V10" s="80"/>
      <c r="W10" s="80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</row>
    <row r="11" spans="7:50" s="47" customFormat="1" ht="9.75" hidden="1" customHeight="1">
      <c r="L11" s="188"/>
      <c r="M11" s="188"/>
      <c r="N11" s="84"/>
      <c r="O11" s="84"/>
      <c r="P11" s="84"/>
      <c r="Q11" s="84"/>
      <c r="R11" s="84"/>
      <c r="S11" s="189"/>
      <c r="T11" s="189"/>
      <c r="U11" s="189"/>
      <c r="V11" s="189"/>
      <c r="W11" s="189"/>
      <c r="X11" s="189"/>
      <c r="Y11" s="85"/>
      <c r="AD11" s="47" t="s">
        <v>65</v>
      </c>
      <c r="AE11" s="47" t="s">
        <v>66</v>
      </c>
      <c r="AF11" s="47" t="s">
        <v>65</v>
      </c>
      <c r="AG11" s="47" t="s">
        <v>66</v>
      </c>
    </row>
    <row r="12" spans="7:50" s="48" customFormat="1" ht="15" hidden="1">
      <c r="G12" s="86"/>
      <c r="H12" s="86"/>
      <c r="L12" s="192"/>
      <c r="M12" s="192"/>
      <c r="N12" s="87"/>
      <c r="O12" s="87"/>
      <c r="P12" s="87"/>
      <c r="Q12" s="87"/>
      <c r="R12" s="87"/>
      <c r="S12" s="193"/>
      <c r="T12" s="193"/>
      <c r="U12" s="193"/>
      <c r="V12" s="193"/>
      <c r="W12" s="193"/>
      <c r="X12" s="193"/>
      <c r="Y12" s="88"/>
      <c r="AK12" s="89" t="s">
        <v>67</v>
      </c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7:50">
      <c r="J13" s="8"/>
      <c r="K13" s="8"/>
      <c r="L13" s="9"/>
      <c r="M13" s="9"/>
      <c r="N13" s="9"/>
      <c r="O13" s="9"/>
      <c r="P13" s="9"/>
      <c r="Q13" s="9"/>
      <c r="R13" s="9"/>
      <c r="S13" s="194"/>
      <c r="T13" s="194"/>
      <c r="U13" s="194"/>
      <c r="V13" s="194"/>
      <c r="W13" s="194"/>
      <c r="X13" s="194"/>
      <c r="Y13" s="90"/>
      <c r="AD13" s="194"/>
      <c r="AE13" s="194"/>
      <c r="AF13" s="194"/>
      <c r="AG13" s="194"/>
      <c r="AH13" s="194"/>
      <c r="AI13" s="194"/>
      <c r="AJ13" s="194"/>
      <c r="AK13" s="194"/>
    </row>
    <row r="14" spans="7:50">
      <c r="J14" s="8"/>
      <c r="K14" s="8"/>
      <c r="L14" s="154" t="s">
        <v>1</v>
      </c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85" t="s">
        <v>2</v>
      </c>
    </row>
    <row r="15" spans="7:50" ht="14.25" customHeight="1">
      <c r="J15" s="8"/>
      <c r="K15" s="8"/>
      <c r="L15" s="154" t="s">
        <v>3</v>
      </c>
      <c r="M15" s="154" t="s">
        <v>68</v>
      </c>
      <c r="N15" s="154" t="s">
        <v>69</v>
      </c>
      <c r="O15" s="154"/>
      <c r="P15" s="154"/>
      <c r="Q15" s="154"/>
      <c r="R15" s="191" t="s">
        <v>70</v>
      </c>
      <c r="S15" s="191"/>
      <c r="T15" s="191"/>
      <c r="U15" s="191"/>
      <c r="V15" s="191" t="s">
        <v>71</v>
      </c>
      <c r="W15" s="191"/>
      <c r="X15" s="191"/>
      <c r="Y15" s="191"/>
      <c r="Z15" s="191" t="s">
        <v>72</v>
      </c>
      <c r="AA15" s="191"/>
      <c r="AB15" s="191"/>
      <c r="AC15" s="191"/>
      <c r="AD15" s="191" t="s">
        <v>73</v>
      </c>
      <c r="AE15" s="191"/>
      <c r="AF15" s="191"/>
      <c r="AG15" s="191"/>
      <c r="AH15" s="191"/>
      <c r="AI15" s="191"/>
      <c r="AJ15" s="191"/>
      <c r="AK15" s="154" t="s">
        <v>74</v>
      </c>
      <c r="AL15" s="195" t="s">
        <v>30</v>
      </c>
      <c r="AM15" s="185"/>
    </row>
    <row r="16" spans="7:50" ht="26.25" customHeight="1">
      <c r="J16" s="8"/>
      <c r="K16" s="8"/>
      <c r="L16" s="154"/>
      <c r="M16" s="154"/>
      <c r="N16" s="154"/>
      <c r="O16" s="154"/>
      <c r="P16" s="154"/>
      <c r="Q16" s="154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 t="s">
        <v>75</v>
      </c>
      <c r="AE16" s="191"/>
      <c r="AF16" s="185" t="s">
        <v>76</v>
      </c>
      <c r="AG16" s="185"/>
      <c r="AH16" s="196" t="s">
        <v>77</v>
      </c>
      <c r="AI16" s="196"/>
      <c r="AJ16" s="196"/>
      <c r="AK16" s="154"/>
      <c r="AL16" s="195"/>
      <c r="AM16" s="185"/>
    </row>
    <row r="17" spans="1:53" ht="14.25" customHeight="1">
      <c r="J17" s="8"/>
      <c r="K17" s="8"/>
      <c r="L17" s="154"/>
      <c r="M17" s="154"/>
      <c r="N17" s="154"/>
      <c r="O17" s="154"/>
      <c r="P17" s="154"/>
      <c r="Q17" s="154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91" t="s">
        <v>78</v>
      </c>
      <c r="AE17" s="91" t="s">
        <v>79</v>
      </c>
      <c r="AF17" s="91" t="s">
        <v>78</v>
      </c>
      <c r="AG17" s="91" t="s">
        <v>79</v>
      </c>
      <c r="AH17" s="92" t="s">
        <v>80</v>
      </c>
      <c r="AI17" s="197" t="s">
        <v>81</v>
      </c>
      <c r="AJ17" s="197"/>
      <c r="AK17" s="154"/>
      <c r="AL17" s="195"/>
      <c r="AM17" s="185"/>
    </row>
    <row r="18" spans="1:53" ht="12" customHeight="1">
      <c r="J18" s="8"/>
      <c r="K18" s="93">
        <v>1</v>
      </c>
      <c r="L18" s="94" t="s">
        <v>11</v>
      </c>
      <c r="M18" s="94" t="s">
        <v>12</v>
      </c>
      <c r="N18" s="198">
        <f ca="1">OFFSET(N18,0,-1)+1</f>
        <v>3</v>
      </c>
      <c r="O18" s="198"/>
      <c r="P18" s="198"/>
      <c r="Q18" s="198"/>
      <c r="R18" s="198">
        <f ca="1">OFFSET(R18,0,-4)+1</f>
        <v>4</v>
      </c>
      <c r="S18" s="198"/>
      <c r="T18" s="198"/>
      <c r="U18" s="198"/>
      <c r="V18" s="198">
        <f ca="1">OFFSET(V18,0,-4)+1</f>
        <v>5</v>
      </c>
      <c r="W18" s="198"/>
      <c r="X18" s="198"/>
      <c r="Y18" s="198"/>
      <c r="Z18" s="95"/>
      <c r="AA18" s="95"/>
      <c r="AB18" s="95">
        <f ca="1">OFFSET(V18,0,0)+1</f>
        <v>6</v>
      </c>
      <c r="AC18" s="96">
        <f ca="1">AB18</f>
        <v>6</v>
      </c>
      <c r="AD18" s="97">
        <f ca="1">OFFSET(AD18,0,-1)+1</f>
        <v>7</v>
      </c>
      <c r="AE18" s="97">
        <f t="shared" ref="AE18:AJ18" ca="1" si="0">OFFSET(AE18,0,-1)+1</f>
        <v>8</v>
      </c>
      <c r="AF18" s="97">
        <f t="shared" ca="1" si="0"/>
        <v>9</v>
      </c>
      <c r="AG18" s="97">
        <f t="shared" ca="1" si="0"/>
        <v>10</v>
      </c>
      <c r="AH18" s="97">
        <f t="shared" ca="1" si="0"/>
        <v>11</v>
      </c>
      <c r="AI18" s="97">
        <f t="shared" ca="1" si="0"/>
        <v>12</v>
      </c>
      <c r="AJ18" s="97">
        <f t="shared" ca="1" si="0"/>
        <v>13</v>
      </c>
      <c r="AK18" s="97">
        <f ca="1">OFFSET(AK18,0,-1)+1</f>
        <v>14</v>
      </c>
      <c r="AL18" s="98"/>
      <c r="AM18" s="97">
        <v>15</v>
      </c>
    </row>
    <row r="19" spans="1:53" ht="22.5" hidden="1">
      <c r="A19" s="199">
        <v>1</v>
      </c>
      <c r="B19" s="45"/>
      <c r="C19" s="45"/>
      <c r="D19" s="45"/>
      <c r="E19" s="45"/>
      <c r="F19" s="44"/>
      <c r="G19" s="44"/>
      <c r="H19" s="44"/>
      <c r="J19" s="8"/>
      <c r="K19" s="8"/>
      <c r="L19" s="99" t="e">
        <f ca="1">mergeValue(A19)</f>
        <v>#NAME?</v>
      </c>
      <c r="M19" s="100" t="s">
        <v>5</v>
      </c>
      <c r="N19" s="200" t="str">
        <f>IF('[1]Перечень тарифов'!J21="","","" &amp; '[1]Перечень тарифов'!J21 &amp; "")</f>
        <v/>
      </c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101" t="s">
        <v>82</v>
      </c>
    </row>
    <row r="20" spans="1:53" hidden="1">
      <c r="A20" s="199"/>
      <c r="B20" s="199">
        <v>1</v>
      </c>
      <c r="C20" s="45"/>
      <c r="D20" s="45"/>
      <c r="E20" s="45"/>
      <c r="F20" s="102"/>
      <c r="G20" s="103"/>
      <c r="H20" s="103"/>
      <c r="I20" s="104"/>
      <c r="J20" s="105"/>
      <c r="K20" s="4"/>
      <c r="L20" s="106" t="e">
        <f ca="1">mergeValue(A20) &amp;"."&amp; mergeValue(B20)</f>
        <v>#NAME?</v>
      </c>
      <c r="M20" s="107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64"/>
    </row>
    <row r="21" spans="1:53" hidden="1">
      <c r="A21" s="199"/>
      <c r="B21" s="199"/>
      <c r="C21" s="199">
        <v>1</v>
      </c>
      <c r="D21" s="45"/>
      <c r="E21" s="45"/>
      <c r="F21" s="102"/>
      <c r="G21" s="103"/>
      <c r="H21" s="103"/>
      <c r="I21" s="104"/>
      <c r="J21" s="105"/>
      <c r="K21" s="4"/>
      <c r="L21" s="106" t="e">
        <f ca="1">mergeValue(A21) &amp;"."&amp; mergeValue(B21)&amp;"."&amp; mergeValue(C21)</f>
        <v>#NAME?</v>
      </c>
      <c r="M21" s="108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64"/>
    </row>
    <row r="22" spans="1:53" ht="20.100000000000001" customHeight="1">
      <c r="A22" s="199"/>
      <c r="B22" s="199"/>
      <c r="C22" s="199"/>
      <c r="D22" s="199">
        <v>1</v>
      </c>
      <c r="E22" s="45"/>
      <c r="F22" s="102"/>
      <c r="G22" s="103"/>
      <c r="H22" s="103"/>
      <c r="I22" s="203"/>
      <c r="J22" s="204"/>
      <c r="K22" s="205"/>
      <c r="L22" s="206">
        <v>1</v>
      </c>
      <c r="M22" s="209" t="s">
        <v>83</v>
      </c>
      <c r="N22" s="210" t="s">
        <v>84</v>
      </c>
      <c r="O22" s="211"/>
      <c r="P22" s="212" t="s">
        <v>11</v>
      </c>
      <c r="Q22" s="213">
        <v>0.94499999999999995</v>
      </c>
      <c r="R22" s="210" t="s">
        <v>85</v>
      </c>
      <c r="S22" s="211"/>
      <c r="T22" s="202">
        <v>1</v>
      </c>
      <c r="U22" s="215"/>
      <c r="V22" s="210" t="s">
        <v>85</v>
      </c>
      <c r="W22" s="211"/>
      <c r="X22" s="202">
        <v>1</v>
      </c>
      <c r="Y22" s="218"/>
      <c r="Z22" s="210" t="s">
        <v>85</v>
      </c>
      <c r="AA22" s="109"/>
      <c r="AB22" s="110">
        <v>1</v>
      </c>
      <c r="AC22" s="111"/>
      <c r="AD22" s="112">
        <v>31.365600000000001</v>
      </c>
      <c r="AE22" s="112">
        <v>26.138000000000002</v>
      </c>
      <c r="AF22" s="112">
        <v>0</v>
      </c>
      <c r="AG22" s="112">
        <v>0</v>
      </c>
      <c r="AH22" s="113" t="s">
        <v>26</v>
      </c>
      <c r="AI22" s="114" t="s">
        <v>84</v>
      </c>
      <c r="AJ22" s="113" t="s">
        <v>27</v>
      </c>
      <c r="AK22" s="114" t="s">
        <v>85</v>
      </c>
      <c r="AL22" s="115"/>
      <c r="AM22" s="214" t="s">
        <v>86</v>
      </c>
      <c r="AN22" s="45" t="e">
        <f ca="1">strCheckDateOnDP(V22:AL22,List06_9_DP)</f>
        <v>#NAME?</v>
      </c>
      <c r="AO22" s="5" t="str">
        <f>IF(AND(COUNTIF(AP18:AP26,AP22)&gt;1,AP22&lt;&gt;""),"ErrUnique:HasDoubleConn","")</f>
        <v/>
      </c>
      <c r="AP22" s="5"/>
      <c r="AQ22" s="5"/>
      <c r="AR22" s="5"/>
      <c r="AS22" s="5"/>
      <c r="AT22" s="5"/>
    </row>
    <row r="23" spans="1:53" ht="20.100000000000001" customHeight="1">
      <c r="A23" s="199"/>
      <c r="B23" s="199"/>
      <c r="C23" s="199"/>
      <c r="D23" s="199"/>
      <c r="E23" s="45"/>
      <c r="F23" s="102"/>
      <c r="G23" s="103"/>
      <c r="H23" s="103"/>
      <c r="I23" s="203"/>
      <c r="J23" s="204"/>
      <c r="K23" s="205"/>
      <c r="L23" s="207"/>
      <c r="M23" s="209"/>
      <c r="N23" s="210"/>
      <c r="O23" s="211"/>
      <c r="P23" s="212"/>
      <c r="Q23" s="213"/>
      <c r="R23" s="210"/>
      <c r="S23" s="211"/>
      <c r="T23" s="202"/>
      <c r="U23" s="216"/>
      <c r="V23" s="210"/>
      <c r="W23" s="211"/>
      <c r="X23" s="202"/>
      <c r="Y23" s="218"/>
      <c r="Z23" s="210"/>
      <c r="AA23" s="116"/>
      <c r="AB23" s="117"/>
      <c r="AC23" s="117"/>
      <c r="AD23" s="118"/>
      <c r="AE23" s="118"/>
      <c r="AF23" s="118"/>
      <c r="AG23" s="119" t="str">
        <f>AH22 &amp; "-" &amp; AJ22</f>
        <v>01.01.2023-31.12.2023</v>
      </c>
      <c r="AH23" s="119"/>
      <c r="AI23" s="119"/>
      <c r="AJ23" s="119"/>
      <c r="AK23" s="119" t="s">
        <v>85</v>
      </c>
      <c r="AL23" s="120"/>
      <c r="AM23" s="214"/>
      <c r="AO23" s="5"/>
      <c r="AP23" s="5"/>
      <c r="AQ23" s="5"/>
      <c r="AR23" s="5"/>
      <c r="AS23" s="5"/>
      <c r="AT23" s="5"/>
    </row>
    <row r="24" spans="1:53" ht="20.100000000000001" customHeight="1">
      <c r="A24" s="199"/>
      <c r="B24" s="199"/>
      <c r="C24" s="199"/>
      <c r="D24" s="199"/>
      <c r="E24" s="45"/>
      <c r="F24" s="102"/>
      <c r="G24" s="103"/>
      <c r="H24" s="103"/>
      <c r="I24" s="203"/>
      <c r="J24" s="204"/>
      <c r="K24" s="205"/>
      <c r="L24" s="207"/>
      <c r="M24" s="209"/>
      <c r="N24" s="210"/>
      <c r="O24" s="211"/>
      <c r="P24" s="212"/>
      <c r="Q24" s="213"/>
      <c r="R24" s="210"/>
      <c r="S24" s="211"/>
      <c r="T24" s="202"/>
      <c r="U24" s="217"/>
      <c r="V24" s="210"/>
      <c r="W24" s="121"/>
      <c r="X24" s="122"/>
      <c r="Y24" s="117"/>
      <c r="Z24" s="123"/>
      <c r="AA24" s="123"/>
      <c r="AB24" s="123"/>
      <c r="AC24" s="123"/>
      <c r="AD24" s="118"/>
      <c r="AE24" s="118"/>
      <c r="AF24" s="118"/>
      <c r="AG24" s="118"/>
      <c r="AH24" s="124"/>
      <c r="AI24" s="125"/>
      <c r="AJ24" s="125"/>
      <c r="AK24" s="124"/>
      <c r="AL24" s="126"/>
      <c r="AM24" s="214"/>
      <c r="AO24" s="5"/>
      <c r="AP24" s="5"/>
      <c r="AQ24" s="5"/>
      <c r="AR24" s="5"/>
      <c r="AS24" s="5"/>
      <c r="AT24" s="5"/>
    </row>
    <row r="25" spans="1:53" ht="20.100000000000001" customHeight="1">
      <c r="A25" s="199"/>
      <c r="B25" s="199"/>
      <c r="C25" s="199"/>
      <c r="D25" s="199"/>
      <c r="E25" s="45"/>
      <c r="F25" s="102"/>
      <c r="G25" s="103"/>
      <c r="H25" s="103"/>
      <c r="I25" s="203"/>
      <c r="J25" s="204"/>
      <c r="K25" s="205"/>
      <c r="L25" s="207"/>
      <c r="M25" s="209"/>
      <c r="N25" s="210"/>
      <c r="O25" s="211"/>
      <c r="P25" s="212"/>
      <c r="Q25" s="213"/>
      <c r="R25" s="210"/>
      <c r="S25" s="127"/>
      <c r="T25" s="128"/>
      <c r="U25" s="129"/>
      <c r="V25" s="123"/>
      <c r="W25" s="123"/>
      <c r="X25" s="123"/>
      <c r="Y25" s="123"/>
      <c r="Z25" s="123"/>
      <c r="AA25" s="123"/>
      <c r="AB25" s="123"/>
      <c r="AC25" s="123"/>
      <c r="AD25" s="118"/>
      <c r="AE25" s="118"/>
      <c r="AF25" s="118"/>
      <c r="AG25" s="118"/>
      <c r="AH25" s="124"/>
      <c r="AI25" s="125"/>
      <c r="AJ25" s="125"/>
      <c r="AK25" s="124"/>
      <c r="AL25" s="126"/>
      <c r="AM25" s="214"/>
      <c r="AO25" s="5"/>
      <c r="AP25" s="5"/>
      <c r="AQ25" s="5"/>
      <c r="AR25" s="5"/>
      <c r="AS25" s="5"/>
      <c r="AT25" s="5"/>
    </row>
    <row r="26" spans="1:53" s="135" customFormat="1" ht="20.100000000000001" customHeight="1">
      <c r="A26" s="199"/>
      <c r="B26" s="199"/>
      <c r="C26" s="199"/>
      <c r="D26" s="199"/>
      <c r="E26" s="130"/>
      <c r="F26" s="130"/>
      <c r="G26" s="130"/>
      <c r="H26" s="130"/>
      <c r="I26" s="203"/>
      <c r="J26" s="204"/>
      <c r="K26" s="205"/>
      <c r="L26" s="208"/>
      <c r="M26" s="209"/>
      <c r="N26" s="210"/>
      <c r="O26" s="131"/>
      <c r="P26" s="132"/>
      <c r="Q26" s="117" t="s">
        <v>87</v>
      </c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3"/>
      <c r="AM26" s="21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1:53" s="135" customFormat="1" ht="15" customHeight="1">
      <c r="A27" s="199"/>
      <c r="B27" s="199"/>
      <c r="C27" s="199"/>
      <c r="D27" s="130"/>
      <c r="E27" s="130"/>
      <c r="F27" s="102"/>
      <c r="G27" s="130"/>
      <c r="H27" s="130"/>
      <c r="I27" s="136"/>
      <c r="J27" s="137"/>
      <c r="K27" s="136"/>
      <c r="L27" s="138"/>
      <c r="M27" s="139" t="s">
        <v>88</v>
      </c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26"/>
      <c r="AM27" s="21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1:53" ht="3" customHeight="1"/>
    <row r="29" spans="1:53" ht="14.25" customHeight="1">
      <c r="L29" s="140">
        <v>1</v>
      </c>
      <c r="M29" s="141" t="s">
        <v>89</v>
      </c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142"/>
      <c r="AZ29" s="142"/>
      <c r="BA29" s="142"/>
    </row>
    <row r="30" spans="1:53" ht="14.25" customHeight="1">
      <c r="G30" s="4"/>
      <c r="H30" s="4"/>
      <c r="I30" s="4"/>
      <c r="J30" s="4"/>
      <c r="K30" s="4"/>
      <c r="L30" s="143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4"/>
      <c r="AZ30" s="144"/>
      <c r="BA30" s="144"/>
    </row>
  </sheetData>
  <mergeCells count="55">
    <mergeCell ref="S22:S24"/>
    <mergeCell ref="AM22:AM27"/>
    <mergeCell ref="U22:U24"/>
    <mergeCell ref="V22:V24"/>
    <mergeCell ref="W22:W23"/>
    <mergeCell ref="X22:X23"/>
    <mergeCell ref="Y22:Y23"/>
    <mergeCell ref="Z22:Z23"/>
    <mergeCell ref="N22:N26"/>
    <mergeCell ref="O22:O25"/>
    <mergeCell ref="P22:P25"/>
    <mergeCell ref="Q22:Q25"/>
    <mergeCell ref="R22:R25"/>
    <mergeCell ref="N18:Q18"/>
    <mergeCell ref="R18:U18"/>
    <mergeCell ref="V18:Y18"/>
    <mergeCell ref="A19:A27"/>
    <mergeCell ref="N19:AL19"/>
    <mergeCell ref="B20:B27"/>
    <mergeCell ref="N20:AL20"/>
    <mergeCell ref="C21:C27"/>
    <mergeCell ref="N21:AL21"/>
    <mergeCell ref="D22:D26"/>
    <mergeCell ref="T22:T24"/>
    <mergeCell ref="I22:I26"/>
    <mergeCell ref="J22:J26"/>
    <mergeCell ref="K22:K26"/>
    <mergeCell ref="L22:L26"/>
    <mergeCell ref="M22:M26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L11:M11"/>
    <mergeCell ref="S11:X11"/>
    <mergeCell ref="L5:U5"/>
    <mergeCell ref="N7:U7"/>
    <mergeCell ref="N8:U8"/>
    <mergeCell ref="N9:U9"/>
    <mergeCell ref="N10:U10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promptTitle="checkPeriodRange" sqref="AG23:AL23"/>
    <dataValidation allowBlank="1" showInputMessage="1" showErrorMessage="1" prompt="Для выбора выполните двойной щелчок левой клавиши мыши по соответствующей ячейке." sqref="AI22 AK22 V22 Z22 R22 N22"/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topLeftCell="C4" workbookViewId="0">
      <selection activeCell="G39" sqref="G39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7"/>
      <c r="O1" s="7"/>
      <c r="Q1" s="7"/>
    </row>
    <row r="2" spans="1:17" hidden="1"/>
    <row r="3" spans="1:17" hidden="1"/>
    <row r="4" spans="1:17" ht="3" customHeight="1">
      <c r="C4" s="8"/>
      <c r="D4" s="9"/>
      <c r="E4" s="9"/>
      <c r="F4" s="9"/>
      <c r="G4" s="10"/>
      <c r="H4" s="10"/>
    </row>
    <row r="5" spans="1:17" ht="26.1" customHeight="1">
      <c r="C5" s="8"/>
      <c r="D5" s="152" t="s">
        <v>91</v>
      </c>
      <c r="E5" s="152"/>
      <c r="F5" s="152"/>
      <c r="G5" s="152"/>
      <c r="H5" s="74"/>
    </row>
    <row r="6" spans="1:17" ht="3" customHeight="1">
      <c r="C6" s="8"/>
      <c r="D6" s="9"/>
      <c r="E6" s="12"/>
      <c r="F6" s="12"/>
      <c r="G6" s="13"/>
      <c r="H6" s="14"/>
    </row>
    <row r="7" spans="1:17">
      <c r="C7" s="8"/>
      <c r="D7" s="154" t="s">
        <v>1</v>
      </c>
      <c r="E7" s="154"/>
      <c r="F7" s="154"/>
      <c r="G7" s="154"/>
      <c r="H7" s="155" t="s">
        <v>2</v>
      </c>
    </row>
    <row r="8" spans="1:17" ht="15">
      <c r="C8" s="8"/>
      <c r="D8" s="146" t="s">
        <v>3</v>
      </c>
      <c r="E8" s="18" t="s">
        <v>50</v>
      </c>
      <c r="F8" s="18" t="s">
        <v>7</v>
      </c>
      <c r="G8" s="18" t="s">
        <v>8</v>
      </c>
      <c r="H8" s="155"/>
    </row>
    <row r="9" spans="1:17" ht="12" customHeight="1">
      <c r="C9" s="8"/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</row>
    <row r="10" spans="1:17" ht="21" customHeight="1">
      <c r="A10" s="20"/>
      <c r="C10" s="8"/>
      <c r="D10" s="36" t="s">
        <v>11</v>
      </c>
      <c r="E10" s="147" t="s">
        <v>92</v>
      </c>
      <c r="F10" s="148" t="s">
        <v>93</v>
      </c>
      <c r="G10" s="149" t="s">
        <v>94</v>
      </c>
      <c r="H10" s="177" t="s">
        <v>95</v>
      </c>
    </row>
    <row r="11" spans="1:17" ht="21" customHeight="1">
      <c r="A11" s="20"/>
      <c r="C11" s="8"/>
      <c r="D11" s="36" t="s">
        <v>12</v>
      </c>
      <c r="E11" s="147" t="s">
        <v>96</v>
      </c>
      <c r="F11" s="25" t="s">
        <v>97</v>
      </c>
      <c r="G11" s="149" t="s">
        <v>94</v>
      </c>
      <c r="H11" s="219"/>
    </row>
    <row r="12" spans="1:17" ht="21" customHeight="1">
      <c r="A12" s="136"/>
      <c r="C12" s="105"/>
      <c r="D12" s="36" t="s">
        <v>13</v>
      </c>
      <c r="E12" s="147" t="s">
        <v>98</v>
      </c>
      <c r="F12" s="25" t="s">
        <v>97</v>
      </c>
      <c r="G12" s="149" t="s">
        <v>99</v>
      </c>
      <c r="H12" s="219"/>
      <c r="I12" s="5"/>
      <c r="K12" s="4"/>
    </row>
    <row r="13" spans="1:17" ht="21" customHeight="1">
      <c r="A13" s="136"/>
      <c r="C13" s="105"/>
      <c r="D13" s="36" t="s">
        <v>14</v>
      </c>
      <c r="E13" s="147" t="s">
        <v>100</v>
      </c>
      <c r="F13" s="25" t="s">
        <v>97</v>
      </c>
      <c r="G13" s="149" t="s">
        <v>101</v>
      </c>
      <c r="H13" s="219"/>
      <c r="I13" s="5"/>
      <c r="K13" s="4"/>
    </row>
    <row r="14" spans="1:17" ht="15" customHeight="1">
      <c r="A14" s="20"/>
      <c r="C14" s="8"/>
      <c r="D14" s="150"/>
      <c r="E14" s="33" t="s">
        <v>102</v>
      </c>
      <c r="F14" s="34"/>
      <c r="G14" s="35"/>
      <c r="H14" s="178"/>
    </row>
    <row r="15" spans="1:17">
      <c r="D15" s="151"/>
      <c r="E15" s="151"/>
      <c r="F15" s="151"/>
      <c r="G15" s="151"/>
      <c r="H15" s="151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F10" location="'Форма 1.10'!$F$10" tooltip="Кликните по гиперссылке, чтобы перейти по ссылке на обосновывающие документы или отредактировать её" display="ПоложениеозакупкахСГМУП&quot;ГТС&quot;"/>
    <hyperlink ref="G10" location="'Форма 1.10'!$G$10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1" location="'Форма 1.10'!$G$11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2" location="'Форма 1.10'!$G$12" tooltip="Кликните по гиперссылке, чтобы перейти по ссылке на обосновывающие документы или отредактировать её" display="https://www.surgutgts.ru/zakupki/the-procurement-plan/"/>
    <hyperlink ref="G13" location="'Форма 1.10'!$G$13" tooltip="Кликните по гиперссылке, чтобы перейти по ссылке на обосновывающие документы или отредактировать её" display="https://www.surgutgts.ru/zakupki/arkhiv-zakupok-2019/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1.11.1</vt:lpstr>
      <vt:lpstr>1.01.</vt:lpstr>
      <vt:lpstr>1.11.3.</vt:lpstr>
      <vt:lpstr>1.10.</vt:lpstr>
      <vt:lpstr>List06_9_DP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2022-05-24T05:04:07Z</dcterms:modified>
</cp:coreProperties>
</file>